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 Evaluation" sheetId="1" r:id="rId4"/>
    <sheet state="visible" name="Design Life Look Up" sheetId="2" r:id="rId5"/>
    <sheet state="visible" name="Cost Score" sheetId="3" r:id="rId6"/>
  </sheets>
  <definedNames/>
  <calcPr/>
  <extLst>
    <ext uri="GoogleSheetsCustomDataVersion1">
      <go:sheetsCustomData xmlns:go="http://customooxmlschemas.google.com/" r:id="rId7" roundtripDataSignature="AMtx7miEKpHcFXaEQQJsiR69rQzM8RiAQw=="/>
    </ext>
  </extLst>
</workbook>
</file>

<file path=xl/sharedStrings.xml><?xml version="1.0" encoding="utf-8"?>
<sst xmlns="http://schemas.openxmlformats.org/spreadsheetml/2006/main" count="181" uniqueCount="132">
  <si>
    <t>Co-Benefits (max. 20 points)</t>
  </si>
  <si>
    <t>Project Name</t>
  </si>
  <si>
    <t>Project Sponsor</t>
  </si>
  <si>
    <t>Watershed Projects Database ID</t>
  </si>
  <si>
    <t>Project Description</t>
  </si>
  <si>
    <t>Project Type</t>
  </si>
  <si>
    <t>Formula Grant Project Category</t>
  </si>
  <si>
    <t>Project Stage</t>
  </si>
  <si>
    <t>Est. % of Total CWSP funded Project Cost</t>
  </si>
  <si>
    <t>Est. P Reduced (kg/yr)</t>
  </si>
  <si>
    <t>Cost for Stage</t>
  </si>
  <si>
    <t>Prior investment ($)</t>
  </si>
  <si>
    <t>Matching Funds</t>
  </si>
  <si>
    <t>O&amp;M Cost for Project Life</t>
  </si>
  <si>
    <t>Est. Total CWSP funded Project Cost ($)</t>
  </si>
  <si>
    <t>Total Project Cost ($)</t>
  </si>
  <si>
    <t>Est. Total CWSP Funded Project Cost Efficiency ($/kg/yr)</t>
  </si>
  <si>
    <t>Design Life (yr)</t>
  </si>
  <si>
    <t>Design Life Adjustment* ($/kg/yr)</t>
  </si>
  <si>
    <t>DEC Estimate Cost Efficiency for Project Type* ($/kg/yr)</t>
  </si>
  <si>
    <t>Formula Grant Cost Efficiency Estimate* ($/kg/yr)</t>
  </si>
  <si>
    <t>Ratio</t>
  </si>
  <si>
    <t>Cost Score (out of 70)</t>
  </si>
  <si>
    <t>Likelihood of Success (out of 10)</t>
  </si>
  <si>
    <t>Flood Resilience/Hazard Mitigation (0-8)</t>
  </si>
  <si>
    <t>Education</t>
  </si>
  <si>
    <t>Ecosystem Improvement (0-8)</t>
  </si>
  <si>
    <t>Local Pollution Prevention (0-8)</t>
  </si>
  <si>
    <t>Community Support (0-4)</t>
  </si>
  <si>
    <t>Recretion and Community (0-4)</t>
  </si>
  <si>
    <t>Environmental Justice (0-4)</t>
  </si>
  <si>
    <t>Other Environmental Benefits (0-2)</t>
  </si>
  <si>
    <t>Co-Benefits Score (Max. 20)</t>
  </si>
  <si>
    <t>Total Score</t>
  </si>
  <si>
    <t>Lake Dunmore Rd. TC-8</t>
  </si>
  <si>
    <t>LDFLA</t>
  </si>
  <si>
    <t>11317</t>
  </si>
  <si>
    <t>This is one portion of a project identified in LWAP 11316 (Lake Dunmore and Fern Lake) named TC-8 in that plan. The full project TC-8 contains work on a town culvert and shoreline restoration/stabilization near the associated perennial stream.</t>
  </si>
  <si>
    <t>Lake Shoreline Stabilization</t>
  </si>
  <si>
    <t>Developed</t>
  </si>
  <si>
    <t>Implementation</t>
  </si>
  <si>
    <t>Low &lt;2% of total project cost</t>
  </si>
  <si>
    <t>Westside Drive LD-6</t>
  </si>
  <si>
    <t>113211</t>
  </si>
  <si>
    <t>Private road improvement - Westside Drive - implementation</t>
  </si>
  <si>
    <t>Private Road Erosion Remediation</t>
  </si>
  <si>
    <t>Low &lt;5% of total project cost</t>
  </si>
  <si>
    <t>Silver Lake TRA-1</t>
  </si>
  <si>
    <t>11320</t>
  </si>
  <si>
    <t>Stormwater erosion mitigation - Silver Lake Trail - design</t>
  </si>
  <si>
    <t>Forest Road Erosion Control</t>
  </si>
  <si>
    <t>Forest</t>
  </si>
  <si>
    <t>Development</t>
  </si>
  <si>
    <t>VLT Dimuzio</t>
  </si>
  <si>
    <t>VLT</t>
  </si>
  <si>
    <t>It is submitted but not reviewed</t>
  </si>
  <si>
    <t>This will be a 1,000 stem riparian planting project. We will be planting riparian trees and shrubs along the river on Hank Dimuzio's property. The planting project will improve water quality, increase biodiversity, and reduce invasive species. Hank's property has been conserved with the help of Vermont Land Trust and through this partnership both parties are committed to high conservation efforts on the property.</t>
  </si>
  <si>
    <t>Riparian Buffer Planting</t>
  </si>
  <si>
    <t>Farm Field</t>
  </si>
  <si>
    <t>VLT Baldwin</t>
  </si>
  <si>
    <t>Has been submitted but not reviewed</t>
  </si>
  <si>
    <t>This will be a 800 stem riparian planting project. We will be planting trees and shrubs along Lewis Creek on the Baldwin M&amp;D South property. The planting project will improve water quality, increase biodiversity and reduce invasive species. The Baldwin property was conserved with VLT and will be planted in partnership with USFWS and the Lewis Creek Association. This planting will resolve an ongoing stewardship issue where the previous owner mowed in the buffer area. We look forward to setting this property up for success in the future.</t>
  </si>
  <si>
    <t>Rec. Area Wetland Restoration</t>
  </si>
  <si>
    <t>Town of West Rutland</t>
  </si>
  <si>
    <t>11314</t>
  </si>
  <si>
    <t>West Rutland Recreation Area Wetland Restoration</t>
  </si>
  <si>
    <t>Floodplain and Stream Restoration</t>
  </si>
  <si>
    <t>Stream</t>
  </si>
  <si>
    <t>Final Design</t>
  </si>
  <si>
    <t>West Rutland SWMP</t>
  </si>
  <si>
    <t>RNRCD</t>
  </si>
  <si>
    <t>No ID yet</t>
  </si>
  <si>
    <t>The Rutland Natural Resources Conservation District (RNRCD) is submitting this application to assist theTown in developing a SWMP for the remainder of the Town, that portion lying in the Clarendon River watershed.</t>
  </si>
  <si>
    <t>Other</t>
  </si>
  <si>
    <t>Assessment &amp; ID</t>
  </si>
  <si>
    <t>NA</t>
  </si>
  <si>
    <t xml:space="preserve">Overbrook Condos Buffer </t>
  </si>
  <si>
    <t>ACRWC</t>
  </si>
  <si>
    <t>Overbrook Condominium Assoc. Riparian Buffer planning</t>
  </si>
  <si>
    <t>Hanlon Dam-OCNRCD</t>
  </si>
  <si>
    <t>OCNRCD</t>
  </si>
  <si>
    <t>9970</t>
  </si>
  <si>
    <t>Hanlon Brook Dam is on private land. Owners wish to remove it. Preliminary design i scomplete. Final design is complete. Restore natural sediment regime, open one mile o fstream for aquatic organism passage while preserving beaver habitat</t>
  </si>
  <si>
    <t>Medium 5-10% of total project cost</t>
  </si>
  <si>
    <t>*Formula Grant cost efficiency estimates assume a 15-year design life</t>
  </si>
  <si>
    <t>Source of Information</t>
  </si>
  <si>
    <t>Project Application</t>
  </si>
  <si>
    <t>From Watershed Projects Database</t>
  </si>
  <si>
    <t>CWSP determines from DEC lists</t>
  </si>
  <si>
    <t>Estimate from CWSP</t>
  </si>
  <si>
    <r>
      <rPr>
        <color rgb="FF1155CC"/>
        <u/>
      </rPr>
      <t>DEC Calculator</t>
    </r>
    <r>
      <rPr/>
      <t xml:space="preserve"> based on info. in project application</t>
    </r>
  </si>
  <si>
    <t>Project Applicaiton</t>
  </si>
  <si>
    <t>Estimate from CWSP consulting w/DEC</t>
  </si>
  <si>
    <t>Estimate from CWSP based on Column H</t>
  </si>
  <si>
    <t>calculated</t>
  </si>
  <si>
    <r>
      <rPr>
        <color rgb="FF1155CC"/>
        <u/>
      </rPr>
      <t>DEC Calculator</t>
    </r>
    <r>
      <rPr/>
      <t xml:space="preserve"> based on info. in project application</t>
    </r>
  </si>
  <si>
    <t>Calculated for projects with Design Live &lt;15 years</t>
  </si>
  <si>
    <t>Formula Grant</t>
  </si>
  <si>
    <t>Formuala Grant</t>
  </si>
  <si>
    <t>Calculated</t>
  </si>
  <si>
    <t>Calculated (complex) based on ratio</t>
  </si>
  <si>
    <t>CWSP estimate</t>
  </si>
  <si>
    <t>Design Life (yrs)</t>
  </si>
  <si>
    <t>Gully or Outlet Stabilization</t>
  </si>
  <si>
    <t>Truck Road Erosion Control</t>
  </si>
  <si>
    <t>Skid Trail Erosion Control</t>
  </si>
  <si>
    <t>Active Stream/Floodplain Restoration</t>
  </si>
  <si>
    <t>Passive Stream/Floodplain Restoration</t>
  </si>
  <si>
    <t>Forested Riparian Buffer</t>
  </si>
  <si>
    <t>Bioengineered Shoreline Stabilization</t>
  </si>
  <si>
    <t>Extended Dry Detention Basin</t>
  </si>
  <si>
    <t>Grass Conveyance Swale</t>
  </si>
  <si>
    <t>Gravel Wetland</t>
  </si>
  <si>
    <t>Hydrodynamic (swirl) Separator Structure</t>
  </si>
  <si>
    <t>Infiltration Trench</t>
  </si>
  <si>
    <t>Porous Pavement w/ underdrain</t>
  </si>
  <si>
    <t>Porous Pavement w/ infiltration</t>
  </si>
  <si>
    <t>Rain Garden/Bioretention w/underdrain</t>
  </si>
  <si>
    <t>Rain Garden/Bioretention w/o underdrain</t>
  </si>
  <si>
    <t>Sand Filter w/ underdrain</t>
  </si>
  <si>
    <t>Subsurface Infiltration</t>
  </si>
  <si>
    <t>Surface Infiltration</t>
  </si>
  <si>
    <t>Wet Pond</t>
  </si>
  <si>
    <t>Score</t>
  </si>
  <si>
    <t>&lt;1.0</t>
  </si>
  <si>
    <t>&lt;1.5</t>
  </si>
  <si>
    <t>&lt;2.0</t>
  </si>
  <si>
    <t>&lt;3.0</t>
  </si>
  <si>
    <t>&lt;4.0</t>
  </si>
  <si>
    <t>&lt;5.0</t>
  </si>
  <si>
    <t>&lt;8.0</t>
  </si>
  <si>
    <t>&gt;8</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</si>
</sst>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0.0"/>
    <numFmt numFmtId="166" formatCode="&quot;$&quot;#,##0.00"/>
  </numFmts>
  <fonts count="11">
    <font>
      <sz val="10.0"/>
      <color rgb="FF000000"/>
      <name val="Arial"/>
      <scheme val="minor"/>
    </font>
    <font>
      <b/>
      <color theme="1"/>
      <name val="Arial"/>
    </font>
    <font>
      <b/>
      <color rgb="FF000000"/>
      <name val="Roboto"/>
    </font>
    <font>
      <u/>
      <color rgb="FF0000FF"/>
      <name val="Arial"/>
    </font>
    <font>
      <color theme="1"/>
      <name val="Arial"/>
    </font>
    <font>
      <sz val="11.0"/>
      <color rgb="FF202124"/>
      <name val="Roboto"/>
    </font>
    <font>
      <u/>
      <color rgb="FF0000FF"/>
      <name val="Arial"/>
    </font>
    <font>
      <u/>
      <sz val="11.0"/>
      <color rgb="FF0000FF"/>
      <name val="Roboto"/>
    </font>
    <font>
      <u/>
      <color rgb="FF0000FF"/>
    </font>
    <font>
      <b/>
      <sz val="11.0"/>
      <color rgb="FFFFFFFF"/>
      <name val="Calibri"/>
    </font>
    <font>
      <sz val="11.0"/>
      <color rgb="FF000000"/>
      <name val="Calibri"/>
    </font>
  </fonts>
  <fills count="13">
    <fill>
      <patternFill patternType="none"/>
    </fill>
    <fill>
      <patternFill patternType="lightGray"/>
    </fill>
    <fill>
      <patternFill patternType="solid">
        <fgColor rgb="FFD9D9D9"/>
        <bgColor rgb="FFD9D9D9"/>
      </patternFill>
    </fill>
    <fill>
      <patternFill patternType="solid">
        <fgColor rgb="FFD9EAD3"/>
        <bgColor rgb="FFD9EAD3"/>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3C78D8"/>
        <bgColor rgb="FF3C78D8"/>
      </patternFill>
    </fill>
    <fill>
      <patternFill patternType="solid">
        <fgColor rgb="FFF8F9FA"/>
        <bgColor rgb="FFF8F9FA"/>
      </patternFill>
    </fill>
    <fill>
      <patternFill patternType="solid">
        <fgColor rgb="FFFFFFFF"/>
        <bgColor rgb="FFFFFFFF"/>
      </patternFill>
    </fill>
    <fill>
      <patternFill patternType="solid">
        <fgColor rgb="FFFF0000"/>
        <bgColor rgb="FFFF0000"/>
      </patternFill>
    </fill>
    <fill>
      <patternFill patternType="solid">
        <fgColor rgb="FFD9D2E9"/>
        <bgColor rgb="FFD9D2E9"/>
      </patternFill>
    </fill>
    <fill>
      <patternFill patternType="solid">
        <fgColor rgb="FF7030A0"/>
        <bgColor rgb="FF7030A0"/>
      </patternFill>
    </fill>
  </fills>
  <borders count="2">
    <border/>
    <border>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2" fontId="1" numFmtId="0" xfId="0" applyAlignment="1" applyFill="1" applyFont="1">
      <alignment shrinkToFit="0" wrapText="1"/>
    </xf>
    <xf borderId="0" fillId="3" fontId="1" numFmtId="0" xfId="0" applyAlignment="1" applyFill="1" applyFont="1">
      <alignment shrinkToFit="0" wrapText="1"/>
    </xf>
    <xf borderId="0" fillId="4" fontId="1" numFmtId="0" xfId="0" applyAlignment="1" applyFill="1" applyFont="1">
      <alignment shrinkToFit="0" wrapText="1"/>
    </xf>
    <xf borderId="0" fillId="5" fontId="1" numFmtId="0" xfId="0" applyAlignment="1" applyFill="1" applyFont="1">
      <alignment horizontal="center" shrinkToFit="0" wrapText="1"/>
    </xf>
    <xf borderId="0" fillId="6" fontId="1" numFmtId="0" xfId="0" applyAlignment="1" applyFill="1" applyFont="1">
      <alignment shrinkToFit="0" wrapText="1"/>
    </xf>
    <xf borderId="0" fillId="7" fontId="1" numFmtId="0" xfId="0" applyAlignment="1" applyFill="1" applyFont="1">
      <alignment shrinkToFit="0" wrapText="1"/>
    </xf>
    <xf borderId="0" fillId="2" fontId="2" numFmtId="0" xfId="0" applyAlignment="1" applyFont="1">
      <alignment shrinkToFit="0" wrapText="1"/>
    </xf>
    <xf borderId="0" fillId="0" fontId="3" numFmtId="0" xfId="0" applyFont="1"/>
    <xf borderId="0" fillId="0" fontId="4" numFmtId="0" xfId="0" applyFont="1"/>
    <xf borderId="0" fillId="0" fontId="4" numFmtId="49" xfId="0" applyFont="1" applyNumberFormat="1"/>
    <xf borderId="0" fillId="8" fontId="5" numFmtId="0" xfId="0" applyAlignment="1" applyFill="1" applyFont="1">
      <alignment shrinkToFit="0" wrapText="1"/>
    </xf>
    <xf borderId="0" fillId="0" fontId="4" numFmtId="9" xfId="0" applyFont="1" applyNumberFormat="1"/>
    <xf borderId="0" fillId="0" fontId="4" numFmtId="164" xfId="0" applyFont="1" applyNumberFormat="1"/>
    <xf borderId="0" fillId="3" fontId="4" numFmtId="0" xfId="0" applyFont="1"/>
    <xf borderId="0" fillId="0" fontId="4" numFmtId="4" xfId="0" applyFont="1" applyNumberFormat="1"/>
    <xf borderId="0" fillId="4" fontId="4" numFmtId="0" xfId="0" applyFont="1"/>
    <xf borderId="0" fillId="5" fontId="4" numFmtId="0" xfId="0" applyFont="1"/>
    <xf borderId="0" fillId="6" fontId="4" numFmtId="0" xfId="0" applyFont="1"/>
    <xf borderId="0" fillId="7" fontId="4" numFmtId="165" xfId="0" applyFont="1" applyNumberFormat="1"/>
    <xf borderId="0" fillId="9" fontId="5" numFmtId="0" xfId="0" applyFill="1" applyFont="1"/>
    <xf borderId="0" fillId="0" fontId="4" numFmtId="166" xfId="0" applyFont="1" applyNumberFormat="1"/>
    <xf borderId="0" fillId="10" fontId="4" numFmtId="0" xfId="0" applyFill="1" applyFont="1"/>
    <xf borderId="0" fillId="8" fontId="5" numFmtId="49" xfId="0" applyAlignment="1" applyFont="1" applyNumberFormat="1">
      <alignment shrinkToFit="0" wrapText="1"/>
    </xf>
    <xf borderId="0" fillId="8" fontId="5" numFmtId="49" xfId="0" applyFont="1" applyNumberFormat="1"/>
    <xf borderId="0" fillId="8" fontId="5" numFmtId="0" xfId="0" applyFont="1"/>
    <xf borderId="0" fillId="11" fontId="6" numFmtId="0" xfId="0" applyFill="1" applyFont="1"/>
    <xf borderId="0" fillId="11" fontId="4" numFmtId="0" xfId="0" applyFont="1"/>
    <xf borderId="0" fillId="11" fontId="4" numFmtId="49" xfId="0" applyFont="1" applyNumberFormat="1"/>
    <xf borderId="0" fillId="11" fontId="4" numFmtId="0" xfId="0" applyAlignment="1" applyFont="1">
      <alignment shrinkToFit="0" wrapText="1"/>
    </xf>
    <xf borderId="0" fillId="11" fontId="4" numFmtId="164" xfId="0" applyFont="1" applyNumberFormat="1"/>
    <xf borderId="0" fillId="11" fontId="4" numFmtId="166" xfId="0" applyFont="1" applyNumberFormat="1"/>
    <xf borderId="0" fillId="11" fontId="4" numFmtId="4" xfId="0" applyFont="1" applyNumberFormat="1"/>
    <xf borderId="0" fillId="11" fontId="4" numFmtId="165" xfId="0" applyFont="1" applyNumberFormat="1"/>
    <xf borderId="0" fillId="9" fontId="7" numFmtId="0" xfId="0" applyFont="1"/>
    <xf borderId="0" fillId="0" fontId="4" numFmtId="0" xfId="0" applyAlignment="1" applyFont="1">
      <alignment shrinkToFit="0" wrapText="1"/>
    </xf>
    <xf borderId="0" fillId="0" fontId="4" numFmtId="0" xfId="0" applyAlignment="1" applyFont="1">
      <alignment readingOrder="0"/>
    </xf>
    <xf borderId="0" fillId="3" fontId="4" numFmtId="0" xfId="0" applyAlignment="1" applyFont="1">
      <alignment readingOrder="0"/>
    </xf>
    <xf borderId="0" fillId="0" fontId="8" numFmtId="0" xfId="0" applyAlignment="1" applyFont="1">
      <alignment shrinkToFit="0" wrapText="1"/>
    </xf>
    <xf borderId="0" fillId="12" fontId="9" numFmtId="0" xfId="0" applyAlignment="1" applyFill="1" applyFont="1">
      <alignment shrinkToFit="0" vertical="bottom" wrapText="0"/>
    </xf>
    <xf borderId="1" fillId="0" fontId="10" numFmtId="0" xfId="0" applyAlignment="1" applyBorder="1" applyFont="1">
      <alignment shrinkToFit="0" vertical="bottom" wrapText="0"/>
    </xf>
    <xf borderId="1" fillId="0" fontId="10" numFmtId="0" xfId="0" applyAlignment="1" applyBorder="1" applyFont="1">
      <alignment horizontal="right" shrinkToFit="0" vertical="bottom" wrapText="0"/>
    </xf>
    <xf borderId="0" fillId="0" fontId="10" numFmtId="0" xfId="0" applyAlignment="1" applyFont="1">
      <alignment shrinkToFit="0" vertical="bottom" wrapText="0"/>
    </xf>
    <xf borderId="0" fillId="0" fontId="10" numFmtId="0" xfId="0" applyAlignment="1" applyFont="1">
      <alignment horizontal="right" shrinkToFit="0" vertical="bottom" wrapText="0"/>
    </xf>
  </cellXfs>
  <cellStyles count="1">
    <cellStyle xfId="0" name="Normal" builtinId="0"/>
  </cellStyles>
  <dxfs count="4">
    <dxf>
      <font/>
      <fill>
        <patternFill patternType="solid">
          <fgColor rgb="FFE6B8AF"/>
          <bgColor rgb="FFE6B8AF"/>
        </patternFill>
      </fill>
      <border/>
    </dxf>
    <dxf>
      <font/>
      <fill>
        <patternFill patternType="solid">
          <fgColor rgb="FFFFE599"/>
          <bgColor rgb="FFFFE599"/>
        </patternFill>
      </fill>
      <border/>
    </dxf>
    <dxf>
      <font/>
      <fill>
        <patternFill patternType="solid">
          <fgColor rgb="FFF4CCCC"/>
          <bgColor rgb="FFF4CCCC"/>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folders/1hTIlETWYhNOS7MSVwPrvAeMzyK5jCmGo?usp=sharing" TargetMode="External"/><Relationship Id="rId2" Type="http://schemas.openxmlformats.org/officeDocument/2006/relationships/hyperlink" Target="https://drive.google.com/drive/folders/1uCNxPbWNBB3eKz7IsyID-WqVcZnCbm2A?usp=sharing" TargetMode="External"/><Relationship Id="rId3" Type="http://schemas.openxmlformats.org/officeDocument/2006/relationships/hyperlink" Target="https://drive.google.com/drive/folders/14mXG-OtJJ-7cdvIQYJvw7dxJJ59mH_8b?usp=sharing" TargetMode="External"/><Relationship Id="rId4" Type="http://schemas.openxmlformats.org/officeDocument/2006/relationships/hyperlink" Target="https://drive.google.com/drive/folders/1Z6lZKOlONjocguWWrZXOXAErL0Q-g9v5?usp=sharing" TargetMode="External"/><Relationship Id="rId11" Type="http://schemas.openxmlformats.org/officeDocument/2006/relationships/hyperlink" Target="https://dec.vermont.gov/water-investment/cwi/grants/resources" TargetMode="External"/><Relationship Id="rId10" Type="http://schemas.openxmlformats.org/officeDocument/2006/relationships/hyperlink" Target="https://dec.vermont.gov/water-investment/cwi/grants/resources" TargetMode="External"/><Relationship Id="rId12" Type="http://schemas.openxmlformats.org/officeDocument/2006/relationships/drawing" Target="../drawings/drawing1.xml"/><Relationship Id="rId9" Type="http://schemas.openxmlformats.org/officeDocument/2006/relationships/hyperlink" Target="https://drive.google.com/drive/folders/1K9erBnPfh1V9jI_bCVmE869yzWNLdQR9?usp=sharing" TargetMode="External"/><Relationship Id="rId5" Type="http://schemas.openxmlformats.org/officeDocument/2006/relationships/hyperlink" Target="https://drive.google.com/drive/folders/1oJR6EuASzF-c02W34GcKRx0mZSwZ1bU5?usp=sharing" TargetMode="External"/><Relationship Id="rId6" Type="http://schemas.openxmlformats.org/officeDocument/2006/relationships/hyperlink" Target="https://drive.google.com/drive/folders/1kUUN4mRmcD_Tv4ANM9DJD91FfYFhRDal?usp=sharing" TargetMode="External"/><Relationship Id="rId7" Type="http://schemas.openxmlformats.org/officeDocument/2006/relationships/hyperlink" Target="https://drive.google.com/drive/folders/1JKs0cxGgEaTvo7JPBYofrGKec0DgDtMR?usp=sharing" TargetMode="External"/><Relationship Id="rId8" Type="http://schemas.openxmlformats.org/officeDocument/2006/relationships/hyperlink" Target="https://drive.google.com/drive/folders/1gthkAXANisWNmXCNr7Cx8BEPOPV7YaVJ?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0"/>
  <cols>
    <col customWidth="1" min="1" max="1" width="23.75"/>
    <col customWidth="1" min="2" max="2" width="28.63"/>
    <col customWidth="1" min="4" max="4" width="71.0"/>
    <col customWidth="1" min="5" max="5" width="31.25"/>
    <col customWidth="1" min="14" max="16" width="15.38"/>
    <col customWidth="1" min="18" max="19" width="14.38"/>
    <col customWidth="1" min="20" max="20" width="15.5"/>
    <col customWidth="1" min="21" max="21" width="6.5"/>
    <col customWidth="1" min="32" max="32" width="15.38"/>
  </cols>
  <sheetData>
    <row r="1" ht="18.0" customHeight="1">
      <c r="A1" s="1"/>
      <c r="B1" s="1"/>
      <c r="C1" s="1"/>
      <c r="D1" s="1"/>
      <c r="E1" s="1"/>
      <c r="F1" s="1"/>
      <c r="G1" s="1"/>
      <c r="H1" s="1"/>
      <c r="I1" s="1"/>
      <c r="J1" s="1"/>
      <c r="K1" s="1"/>
      <c r="L1" s="1"/>
      <c r="M1" s="1"/>
      <c r="N1" s="1"/>
      <c r="O1" s="1"/>
      <c r="P1" s="1"/>
      <c r="Q1" s="2"/>
      <c r="R1" s="1"/>
      <c r="S1" s="1"/>
      <c r="T1" s="1"/>
      <c r="U1" s="1"/>
      <c r="V1" s="3"/>
      <c r="W1" s="3"/>
      <c r="X1" s="4" t="s">
        <v>0</v>
      </c>
      <c r="AD1" s="4"/>
      <c r="AE1" s="4"/>
      <c r="AF1" s="5"/>
      <c r="AG1" s="6"/>
      <c r="AH1" s="1"/>
      <c r="AI1" s="1"/>
      <c r="AJ1" s="1"/>
      <c r="AK1" s="1"/>
      <c r="AL1" s="1"/>
      <c r="AM1" s="1"/>
      <c r="AN1" s="1"/>
      <c r="AO1" s="1"/>
      <c r="AP1" s="1"/>
      <c r="AQ1" s="1"/>
      <c r="AR1" s="1"/>
      <c r="AS1" s="1"/>
      <c r="AT1" s="1"/>
      <c r="AU1" s="1"/>
      <c r="AV1" s="1"/>
    </row>
    <row r="2" ht="81.0" customHeight="1">
      <c r="A2" s="1" t="s">
        <v>1</v>
      </c>
      <c r="B2" s="1" t="s">
        <v>2</v>
      </c>
      <c r="C2" s="1" t="s">
        <v>3</v>
      </c>
      <c r="D2" s="1" t="s">
        <v>4</v>
      </c>
      <c r="E2" s="1" t="s">
        <v>5</v>
      </c>
      <c r="F2" s="1" t="s">
        <v>6</v>
      </c>
      <c r="G2" s="1" t="s">
        <v>7</v>
      </c>
      <c r="H2" s="1" t="s">
        <v>8</v>
      </c>
      <c r="I2" s="1" t="s">
        <v>9</v>
      </c>
      <c r="J2" s="1" t="s">
        <v>10</v>
      </c>
      <c r="K2" s="1" t="s">
        <v>11</v>
      </c>
      <c r="L2" s="1" t="s">
        <v>12</v>
      </c>
      <c r="M2" s="1" t="s">
        <v>13</v>
      </c>
      <c r="N2" s="7" t="s">
        <v>14</v>
      </c>
      <c r="O2" s="1" t="s">
        <v>15</v>
      </c>
      <c r="P2" s="1" t="s">
        <v>16</v>
      </c>
      <c r="Q2" s="2" t="s">
        <v>17</v>
      </c>
      <c r="R2" s="1" t="s">
        <v>18</v>
      </c>
      <c r="S2" s="1" t="s">
        <v>19</v>
      </c>
      <c r="T2" s="1" t="s">
        <v>20</v>
      </c>
      <c r="U2" s="1" t="s">
        <v>21</v>
      </c>
      <c r="V2" s="3" t="s">
        <v>22</v>
      </c>
      <c r="W2" s="3" t="s">
        <v>23</v>
      </c>
      <c r="X2" s="4" t="s">
        <v>24</v>
      </c>
      <c r="Y2" s="4" t="s">
        <v>25</v>
      </c>
      <c r="Z2" s="4" t="s">
        <v>26</v>
      </c>
      <c r="AA2" s="4" t="s">
        <v>27</v>
      </c>
      <c r="AB2" s="4" t="s">
        <v>28</v>
      </c>
      <c r="AC2" s="4" t="s">
        <v>29</v>
      </c>
      <c r="AD2" s="4" t="s">
        <v>30</v>
      </c>
      <c r="AE2" s="4" t="s">
        <v>31</v>
      </c>
      <c r="AF2" s="5" t="s">
        <v>32</v>
      </c>
      <c r="AG2" s="6" t="s">
        <v>33</v>
      </c>
      <c r="AH2" s="1"/>
      <c r="AI2" s="1"/>
      <c r="AJ2" s="1"/>
      <c r="AK2" s="1"/>
      <c r="AL2" s="1"/>
      <c r="AM2" s="1"/>
      <c r="AN2" s="1"/>
      <c r="AO2" s="1"/>
      <c r="AP2" s="1"/>
      <c r="AQ2" s="1"/>
      <c r="AR2" s="1"/>
      <c r="AS2" s="1"/>
      <c r="AT2" s="1"/>
      <c r="AU2" s="1"/>
      <c r="AV2" s="1"/>
    </row>
    <row r="3" ht="74.25" customHeight="1">
      <c r="A3" s="8" t="s">
        <v>34</v>
      </c>
      <c r="B3" s="9" t="s">
        <v>35</v>
      </c>
      <c r="C3" s="10" t="s">
        <v>36</v>
      </c>
      <c r="D3" s="11" t="s">
        <v>37</v>
      </c>
      <c r="E3" s="9" t="s">
        <v>38</v>
      </c>
      <c r="F3" s="9" t="s">
        <v>39</v>
      </c>
      <c r="G3" s="9" t="s">
        <v>40</v>
      </c>
      <c r="H3" s="12">
        <v>1.0</v>
      </c>
      <c r="I3" s="9">
        <v>0.8</v>
      </c>
      <c r="J3" s="13">
        <v>22140.0</v>
      </c>
      <c r="K3" s="13"/>
      <c r="L3" s="13">
        <v>1950.0</v>
      </c>
      <c r="M3" s="9" t="s">
        <v>41</v>
      </c>
      <c r="N3" s="13">
        <f t="shared" ref="N3:N8" si="1">J3/H3</f>
        <v>22140</v>
      </c>
      <c r="O3" s="13">
        <f t="shared" ref="O3:O8" si="2">N3+L3+K3</f>
        <v>24090</v>
      </c>
      <c r="P3" s="13">
        <f t="shared" ref="P3:P8" si="3">N3/I3</f>
        <v>27675</v>
      </c>
      <c r="Q3" s="14">
        <v>10.0</v>
      </c>
      <c r="R3" s="13">
        <f t="shared" ref="R3:R8" si="4">if(Q3&lt;15, P3*15/Q3,P3)</f>
        <v>41512.5</v>
      </c>
      <c r="S3" s="13">
        <f t="shared" ref="S3:S11" si="5">IF(F3="Farm Field",6725,IF(F3="Developed",15822,IF(F3="Forest",9565,IF(F3="Stream",10601))))</f>
        <v>15822</v>
      </c>
      <c r="T3" s="13">
        <v>13149.0</v>
      </c>
      <c r="U3" s="15">
        <f t="shared" ref="U3:U8" si="6">R3/T3</f>
        <v>3.157084189</v>
      </c>
      <c r="V3" s="16">
        <f t="shared" ref="V3:V8" si="7">ifs(U3&lt;1,70,U3&lt;1.5,65,U3&lt;2,60,U3&lt;3,50,U3&lt;4,30,U3&lt;5,20,U3&lt;8,10,U3&gt;8,5)</f>
        <v>30</v>
      </c>
      <c r="W3" s="16"/>
      <c r="X3" s="17"/>
      <c r="Y3" s="17"/>
      <c r="Z3" s="17"/>
      <c r="AA3" s="17"/>
      <c r="AB3" s="17"/>
      <c r="AC3" s="17"/>
      <c r="AD3" s="17"/>
      <c r="AE3" s="17"/>
      <c r="AF3" s="18">
        <f t="shared" ref="AF3:AF19" si="8">sum(X3:AE3)*0.37</f>
        <v>0</v>
      </c>
      <c r="AG3" s="19">
        <f t="shared" ref="AG3:AG19" si="9">V3+W3+AF3</f>
        <v>30</v>
      </c>
    </row>
    <row r="4" ht="15.75" customHeight="1">
      <c r="A4" s="8" t="s">
        <v>42</v>
      </c>
      <c r="B4" s="9" t="s">
        <v>35</v>
      </c>
      <c r="C4" s="10" t="s">
        <v>43</v>
      </c>
      <c r="D4" s="20" t="s">
        <v>44</v>
      </c>
      <c r="E4" s="9" t="s">
        <v>45</v>
      </c>
      <c r="F4" s="9" t="s">
        <v>39</v>
      </c>
      <c r="G4" s="9" t="s">
        <v>40</v>
      </c>
      <c r="H4" s="12">
        <v>1.0</v>
      </c>
      <c r="I4" s="9">
        <v>0.55</v>
      </c>
      <c r="J4" s="13">
        <v>17520.0</v>
      </c>
      <c r="K4" s="21"/>
      <c r="L4" s="21">
        <v>1950.0</v>
      </c>
      <c r="M4" s="9" t="s">
        <v>46</v>
      </c>
      <c r="N4" s="13">
        <f t="shared" si="1"/>
        <v>17520</v>
      </c>
      <c r="O4" s="13">
        <f t="shared" si="2"/>
        <v>19470</v>
      </c>
      <c r="P4" s="13">
        <f t="shared" si="3"/>
        <v>31854.54545</v>
      </c>
      <c r="Q4" s="14">
        <v>8.0</v>
      </c>
      <c r="R4" s="13">
        <f t="shared" si="4"/>
        <v>59727.27273</v>
      </c>
      <c r="S4" s="13">
        <f t="shared" si="5"/>
        <v>15822</v>
      </c>
      <c r="T4" s="13">
        <v>13149.0</v>
      </c>
      <c r="U4" s="15">
        <f t="shared" si="6"/>
        <v>4.542343351</v>
      </c>
      <c r="V4" s="16">
        <f t="shared" si="7"/>
        <v>20</v>
      </c>
      <c r="W4" s="16"/>
      <c r="X4" s="17"/>
      <c r="Y4" s="17"/>
      <c r="Z4" s="17"/>
      <c r="AA4" s="17"/>
      <c r="AB4" s="17"/>
      <c r="AC4" s="17"/>
      <c r="AD4" s="17"/>
      <c r="AE4" s="17"/>
      <c r="AF4" s="18">
        <f t="shared" si="8"/>
        <v>0</v>
      </c>
      <c r="AG4" s="19">
        <f t="shared" si="9"/>
        <v>20</v>
      </c>
    </row>
    <row r="5" ht="15.75" customHeight="1">
      <c r="A5" s="8" t="s">
        <v>47</v>
      </c>
      <c r="B5" s="9" t="s">
        <v>35</v>
      </c>
      <c r="C5" s="10" t="s">
        <v>48</v>
      </c>
      <c r="D5" s="20" t="s">
        <v>49</v>
      </c>
      <c r="E5" s="9" t="s">
        <v>50</v>
      </c>
      <c r="F5" s="9" t="s">
        <v>51</v>
      </c>
      <c r="G5" s="9" t="s">
        <v>52</v>
      </c>
      <c r="H5" s="12">
        <v>0.3</v>
      </c>
      <c r="I5" s="22">
        <v>0.4</v>
      </c>
      <c r="J5" s="13">
        <v>4500.0</v>
      </c>
      <c r="K5" s="21"/>
      <c r="L5" s="21">
        <v>1550.0</v>
      </c>
      <c r="M5" s="9" t="s">
        <v>46</v>
      </c>
      <c r="N5" s="13">
        <f t="shared" si="1"/>
        <v>15000</v>
      </c>
      <c r="O5" s="13">
        <f t="shared" si="2"/>
        <v>16550</v>
      </c>
      <c r="P5" s="13">
        <f t="shared" si="3"/>
        <v>37500</v>
      </c>
      <c r="Q5" s="14">
        <v>8.0</v>
      </c>
      <c r="R5" s="13">
        <f t="shared" si="4"/>
        <v>70312.5</v>
      </c>
      <c r="S5" s="13">
        <f t="shared" si="5"/>
        <v>9565</v>
      </c>
      <c r="T5" s="13">
        <v>13149.0</v>
      </c>
      <c r="U5" s="15">
        <f t="shared" si="6"/>
        <v>5.347364819</v>
      </c>
      <c r="V5" s="16">
        <f t="shared" si="7"/>
        <v>10</v>
      </c>
      <c r="W5" s="16"/>
      <c r="X5" s="17"/>
      <c r="Y5" s="17"/>
      <c r="Z5" s="17"/>
      <c r="AA5" s="17"/>
      <c r="AB5" s="17"/>
      <c r="AC5" s="17"/>
      <c r="AD5" s="17"/>
      <c r="AE5" s="17"/>
      <c r="AF5" s="18">
        <f t="shared" si="8"/>
        <v>0</v>
      </c>
      <c r="AG5" s="19">
        <f t="shared" si="9"/>
        <v>10</v>
      </c>
    </row>
    <row r="6" ht="63.0" customHeight="1">
      <c r="A6" s="8" t="s">
        <v>53</v>
      </c>
      <c r="B6" s="9" t="s">
        <v>54</v>
      </c>
      <c r="C6" s="23" t="s">
        <v>55</v>
      </c>
      <c r="D6" s="11" t="s">
        <v>56</v>
      </c>
      <c r="E6" s="9" t="s">
        <v>57</v>
      </c>
      <c r="F6" s="9" t="s">
        <v>58</v>
      </c>
      <c r="G6" s="9" t="s">
        <v>40</v>
      </c>
      <c r="H6" s="12">
        <v>1.0</v>
      </c>
      <c r="I6" s="9">
        <v>5.26</v>
      </c>
      <c r="J6" s="13">
        <v>2400.0</v>
      </c>
      <c r="K6" s="21"/>
      <c r="L6" s="21">
        <v>2400.0</v>
      </c>
      <c r="M6" s="9" t="s">
        <v>46</v>
      </c>
      <c r="N6" s="13">
        <f t="shared" si="1"/>
        <v>2400</v>
      </c>
      <c r="O6" s="13">
        <f t="shared" si="2"/>
        <v>4800</v>
      </c>
      <c r="P6" s="13">
        <f t="shared" si="3"/>
        <v>456.2737643</v>
      </c>
      <c r="Q6" s="14">
        <v>20.0</v>
      </c>
      <c r="R6" s="13">
        <f t="shared" si="4"/>
        <v>456.2737643</v>
      </c>
      <c r="S6" s="13">
        <f t="shared" si="5"/>
        <v>6725</v>
      </c>
      <c r="T6" s="13">
        <v>13149.0</v>
      </c>
      <c r="U6" s="15">
        <f t="shared" si="6"/>
        <v>0.03470026346</v>
      </c>
      <c r="V6" s="16">
        <f t="shared" si="7"/>
        <v>70</v>
      </c>
      <c r="W6" s="16"/>
      <c r="X6" s="17"/>
      <c r="Y6" s="17"/>
      <c r="Z6" s="17"/>
      <c r="AA6" s="17"/>
      <c r="AB6" s="17"/>
      <c r="AC6" s="17"/>
      <c r="AD6" s="17"/>
      <c r="AE6" s="17"/>
      <c r="AF6" s="18">
        <f t="shared" si="8"/>
        <v>0</v>
      </c>
      <c r="AG6" s="19">
        <f t="shared" si="9"/>
        <v>70</v>
      </c>
    </row>
    <row r="7" ht="122.25" customHeight="1">
      <c r="A7" s="8" t="s">
        <v>59</v>
      </c>
      <c r="B7" s="9" t="s">
        <v>54</v>
      </c>
      <c r="C7" s="23" t="s">
        <v>60</v>
      </c>
      <c r="D7" s="11" t="s">
        <v>61</v>
      </c>
      <c r="E7" s="9" t="s">
        <v>57</v>
      </c>
      <c r="F7" s="9" t="s">
        <v>58</v>
      </c>
      <c r="G7" s="9" t="s">
        <v>40</v>
      </c>
      <c r="H7" s="12">
        <v>1.0</v>
      </c>
      <c r="I7" s="9">
        <v>3.77</v>
      </c>
      <c r="J7" s="13">
        <v>2400.0</v>
      </c>
      <c r="K7" s="21"/>
      <c r="L7" s="21">
        <v>2400.0</v>
      </c>
      <c r="M7" s="9" t="s">
        <v>46</v>
      </c>
      <c r="N7" s="13">
        <f t="shared" si="1"/>
        <v>2400</v>
      </c>
      <c r="O7" s="13">
        <f t="shared" si="2"/>
        <v>4800</v>
      </c>
      <c r="P7" s="13">
        <f t="shared" si="3"/>
        <v>636.6047745</v>
      </c>
      <c r="Q7" s="14">
        <v>20.0</v>
      </c>
      <c r="R7" s="13">
        <f t="shared" si="4"/>
        <v>636.6047745</v>
      </c>
      <c r="S7" s="13">
        <f t="shared" si="5"/>
        <v>6725</v>
      </c>
      <c r="T7" s="13">
        <v>13149.0</v>
      </c>
      <c r="U7" s="15">
        <f t="shared" si="6"/>
        <v>0.0484146912</v>
      </c>
      <c r="V7" s="16">
        <f t="shared" si="7"/>
        <v>70</v>
      </c>
      <c r="W7" s="16"/>
      <c r="X7" s="17"/>
      <c r="Y7" s="17"/>
      <c r="Z7" s="17"/>
      <c r="AA7" s="17"/>
      <c r="AB7" s="17"/>
      <c r="AC7" s="17"/>
      <c r="AD7" s="17"/>
      <c r="AE7" s="17"/>
      <c r="AF7" s="18">
        <f t="shared" si="8"/>
        <v>0</v>
      </c>
      <c r="AG7" s="19">
        <f t="shared" si="9"/>
        <v>70</v>
      </c>
    </row>
    <row r="8" ht="15.75" customHeight="1">
      <c r="A8" s="8" t="s">
        <v>62</v>
      </c>
      <c r="B8" s="9" t="s">
        <v>63</v>
      </c>
      <c r="C8" s="24" t="s">
        <v>64</v>
      </c>
      <c r="D8" s="25" t="s">
        <v>65</v>
      </c>
      <c r="E8" s="9" t="s">
        <v>66</v>
      </c>
      <c r="F8" s="9" t="s">
        <v>67</v>
      </c>
      <c r="G8" s="9" t="s">
        <v>68</v>
      </c>
      <c r="H8" s="12">
        <v>0.2</v>
      </c>
      <c r="I8" s="9">
        <v>60.55</v>
      </c>
      <c r="J8" s="13">
        <v>12000.0</v>
      </c>
      <c r="K8" s="21"/>
      <c r="L8" s="21">
        <v>0.0</v>
      </c>
      <c r="M8" s="9" t="s">
        <v>46</v>
      </c>
      <c r="N8" s="13">
        <f t="shared" si="1"/>
        <v>60000</v>
      </c>
      <c r="O8" s="13">
        <f t="shared" si="2"/>
        <v>60000</v>
      </c>
      <c r="P8" s="13">
        <f t="shared" si="3"/>
        <v>990.9165979</v>
      </c>
      <c r="Q8" s="14">
        <v>10.0</v>
      </c>
      <c r="R8" s="13">
        <f t="shared" si="4"/>
        <v>1486.374897</v>
      </c>
      <c r="S8" s="13">
        <f t="shared" si="5"/>
        <v>10601</v>
      </c>
      <c r="T8" s="13">
        <v>13149.0</v>
      </c>
      <c r="U8" s="15">
        <f t="shared" si="6"/>
        <v>0.1130409078</v>
      </c>
      <c r="V8" s="16">
        <f t="shared" si="7"/>
        <v>70</v>
      </c>
      <c r="W8" s="16"/>
      <c r="X8" s="17"/>
      <c r="Y8" s="17"/>
      <c r="Z8" s="17"/>
      <c r="AA8" s="17"/>
      <c r="AB8" s="17"/>
      <c r="AC8" s="17"/>
      <c r="AD8" s="17"/>
      <c r="AE8" s="17"/>
      <c r="AF8" s="18">
        <f t="shared" si="8"/>
        <v>0</v>
      </c>
      <c r="AG8" s="19">
        <f t="shared" si="9"/>
        <v>70</v>
      </c>
    </row>
    <row r="9" ht="42.75" customHeight="1">
      <c r="A9" s="26" t="s">
        <v>69</v>
      </c>
      <c r="B9" s="27" t="s">
        <v>70</v>
      </c>
      <c r="C9" s="28" t="s">
        <v>71</v>
      </c>
      <c r="D9" s="29" t="s">
        <v>72</v>
      </c>
      <c r="E9" s="27" t="s">
        <v>73</v>
      </c>
      <c r="F9" s="27" t="s">
        <v>39</v>
      </c>
      <c r="G9" s="27" t="s">
        <v>74</v>
      </c>
      <c r="H9" s="27" t="s">
        <v>75</v>
      </c>
      <c r="I9" s="27" t="s">
        <v>75</v>
      </c>
      <c r="J9" s="30">
        <v>31407.0</v>
      </c>
      <c r="K9" s="31"/>
      <c r="L9" s="31">
        <v>0.0</v>
      </c>
      <c r="M9" s="27"/>
      <c r="N9" s="30" t="s">
        <v>75</v>
      </c>
      <c r="O9" s="30" t="s">
        <v>75</v>
      </c>
      <c r="P9" s="30" t="s">
        <v>75</v>
      </c>
      <c r="Q9" s="27" t="s">
        <v>75</v>
      </c>
      <c r="R9" s="30" t="s">
        <v>75</v>
      </c>
      <c r="S9" s="30">
        <f t="shared" si="5"/>
        <v>15822</v>
      </c>
      <c r="T9" s="30">
        <v>13149.0</v>
      </c>
      <c r="U9" s="32" t="s">
        <v>75</v>
      </c>
      <c r="V9" s="27" t="s">
        <v>75</v>
      </c>
      <c r="W9" s="27"/>
      <c r="X9" s="27"/>
      <c r="Y9" s="27"/>
      <c r="Z9" s="27"/>
      <c r="AA9" s="27"/>
      <c r="AB9" s="27"/>
      <c r="AC9" s="27"/>
      <c r="AD9" s="27"/>
      <c r="AE9" s="27"/>
      <c r="AF9" s="27">
        <f t="shared" si="8"/>
        <v>0</v>
      </c>
      <c r="AG9" s="33" t="str">
        <f t="shared" si="9"/>
        <v>#VALUE!</v>
      </c>
      <c r="AH9" s="27"/>
      <c r="AI9" s="27"/>
      <c r="AJ9" s="27"/>
      <c r="AK9" s="27"/>
      <c r="AL9" s="27"/>
      <c r="AM9" s="27"/>
      <c r="AN9" s="27"/>
      <c r="AO9" s="27"/>
      <c r="AP9" s="27"/>
      <c r="AQ9" s="27"/>
      <c r="AR9" s="27"/>
      <c r="AS9" s="27"/>
      <c r="AT9" s="27"/>
      <c r="AU9" s="27"/>
      <c r="AV9" s="27"/>
    </row>
    <row r="10" ht="15.75" customHeight="1">
      <c r="A10" s="34" t="s">
        <v>76</v>
      </c>
      <c r="B10" s="9" t="s">
        <v>77</v>
      </c>
      <c r="C10" s="10" t="s">
        <v>71</v>
      </c>
      <c r="D10" s="20" t="s">
        <v>78</v>
      </c>
      <c r="E10" s="9" t="s">
        <v>57</v>
      </c>
      <c r="F10" s="9" t="s">
        <v>67</v>
      </c>
      <c r="G10" s="9" t="s">
        <v>68</v>
      </c>
      <c r="H10" s="12">
        <f>2390/(9225-2925)</f>
        <v>0.3793650794</v>
      </c>
      <c r="I10" s="9">
        <v>0.12</v>
      </c>
      <c r="J10" s="13">
        <v>2390.0</v>
      </c>
      <c r="K10" s="21"/>
      <c r="L10" s="21">
        <v>3000.0</v>
      </c>
      <c r="M10" s="9" t="s">
        <v>46</v>
      </c>
      <c r="N10" s="13">
        <f t="shared" ref="N10:N11" si="10">J10/H10</f>
        <v>6300</v>
      </c>
      <c r="O10" s="13">
        <f t="shared" ref="O10:O11" si="11">N10+L10+K10</f>
        <v>9300</v>
      </c>
      <c r="P10" s="13">
        <f t="shared" ref="P10:P11" si="12">N10/I10</f>
        <v>52500</v>
      </c>
      <c r="Q10" s="14">
        <v>20.0</v>
      </c>
      <c r="R10" s="13">
        <f t="shared" ref="R10:R11" si="13">if(Q10&lt;15, P10*15/Q10,P10)</f>
        <v>52500</v>
      </c>
      <c r="S10" s="13">
        <f t="shared" si="5"/>
        <v>10601</v>
      </c>
      <c r="T10" s="13">
        <v>13149.0</v>
      </c>
      <c r="U10" s="15">
        <f t="shared" ref="U10:U11" si="14">R10/T10</f>
        <v>3.992699065</v>
      </c>
      <c r="V10" s="16">
        <f t="shared" ref="V10:V11" si="15">ifs(U10&lt;1,70,U10&lt;1.5,65,U10&lt;2,60,U10&lt;3,50,U10&lt;4,30,U10&lt;5,20,U10&lt;8,10,U10&gt;8,5)</f>
        <v>30</v>
      </c>
      <c r="W10" s="16"/>
      <c r="X10" s="17"/>
      <c r="Y10" s="17"/>
      <c r="Z10" s="17"/>
      <c r="AA10" s="17"/>
      <c r="AB10" s="17"/>
      <c r="AC10" s="17"/>
      <c r="AD10" s="17"/>
      <c r="AE10" s="17"/>
      <c r="AF10" s="18">
        <f t="shared" si="8"/>
        <v>0</v>
      </c>
      <c r="AG10" s="19">
        <f t="shared" si="9"/>
        <v>30</v>
      </c>
    </row>
    <row r="11" ht="39.0" customHeight="1">
      <c r="A11" s="8" t="s">
        <v>79</v>
      </c>
      <c r="B11" s="9" t="s">
        <v>80</v>
      </c>
      <c r="C11" s="10" t="s">
        <v>81</v>
      </c>
      <c r="D11" s="35" t="s">
        <v>82</v>
      </c>
      <c r="E11" s="9" t="s">
        <v>66</v>
      </c>
      <c r="F11" s="9" t="s">
        <v>67</v>
      </c>
      <c r="G11" s="9" t="s">
        <v>40</v>
      </c>
      <c r="H11" s="12">
        <v>1.0</v>
      </c>
      <c r="I11" s="36">
        <v>7.8</v>
      </c>
      <c r="J11" s="13">
        <v>255000.0</v>
      </c>
      <c r="K11" s="21"/>
      <c r="L11" s="21">
        <v>39540.0</v>
      </c>
      <c r="M11" s="9" t="s">
        <v>83</v>
      </c>
      <c r="N11" s="13">
        <f t="shared" si="10"/>
        <v>255000</v>
      </c>
      <c r="O11" s="13">
        <f t="shared" si="11"/>
        <v>294540</v>
      </c>
      <c r="P11" s="13">
        <f t="shared" si="12"/>
        <v>32692.30769</v>
      </c>
      <c r="Q11" s="37">
        <v>40.0</v>
      </c>
      <c r="R11" s="13">
        <f t="shared" si="13"/>
        <v>32692.30769</v>
      </c>
      <c r="S11" s="13">
        <f t="shared" si="5"/>
        <v>10601</v>
      </c>
      <c r="T11" s="13">
        <v>13149.0</v>
      </c>
      <c r="U11" s="15">
        <f t="shared" si="14"/>
        <v>2.486296121</v>
      </c>
      <c r="V11" s="16">
        <f t="shared" si="15"/>
        <v>50</v>
      </c>
      <c r="W11" s="16"/>
      <c r="X11" s="17"/>
      <c r="Y11" s="17"/>
      <c r="Z11" s="17"/>
      <c r="AA11" s="17"/>
      <c r="AB11" s="17"/>
      <c r="AC11" s="17"/>
      <c r="AD11" s="17"/>
      <c r="AE11" s="17"/>
      <c r="AF11" s="18">
        <f t="shared" si="8"/>
        <v>0</v>
      </c>
      <c r="AG11" s="19">
        <f t="shared" si="9"/>
        <v>50</v>
      </c>
    </row>
    <row r="12" ht="15.75" customHeight="1">
      <c r="A12" s="9"/>
      <c r="B12" s="9"/>
      <c r="C12" s="10"/>
      <c r="D12" s="9"/>
      <c r="E12" s="9"/>
      <c r="F12" s="9"/>
      <c r="G12" s="9"/>
      <c r="H12" s="12"/>
      <c r="I12" s="9"/>
      <c r="J12" s="13"/>
      <c r="K12" s="21"/>
      <c r="L12" s="21"/>
      <c r="M12" s="9"/>
      <c r="N12" s="13"/>
      <c r="O12" s="13"/>
      <c r="P12" s="13"/>
      <c r="Q12" s="14"/>
      <c r="R12" s="13"/>
      <c r="S12" s="13"/>
      <c r="T12" s="13"/>
      <c r="U12" s="15"/>
      <c r="V12" s="16"/>
      <c r="W12" s="16"/>
      <c r="X12" s="17"/>
      <c r="Y12" s="17"/>
      <c r="Z12" s="17"/>
      <c r="AA12" s="17"/>
      <c r="AB12" s="17"/>
      <c r="AC12" s="17"/>
      <c r="AD12" s="17"/>
      <c r="AE12" s="17"/>
      <c r="AF12" s="18">
        <f t="shared" si="8"/>
        <v>0</v>
      </c>
      <c r="AG12" s="19">
        <f t="shared" si="9"/>
        <v>0</v>
      </c>
    </row>
    <row r="13" ht="15.75" customHeight="1">
      <c r="A13" s="9"/>
      <c r="B13" s="9"/>
      <c r="C13" s="10"/>
      <c r="D13" s="9"/>
      <c r="E13" s="9"/>
      <c r="F13" s="9"/>
      <c r="G13" s="9"/>
      <c r="H13" s="12"/>
      <c r="I13" s="9"/>
      <c r="J13" s="13"/>
      <c r="K13" s="21"/>
      <c r="L13" s="21"/>
      <c r="M13" s="9"/>
      <c r="N13" s="13"/>
      <c r="O13" s="13"/>
      <c r="P13" s="13"/>
      <c r="Q13" s="14"/>
      <c r="R13" s="13"/>
      <c r="S13" s="13"/>
      <c r="T13" s="13"/>
      <c r="U13" s="15"/>
      <c r="V13" s="16"/>
      <c r="W13" s="16"/>
      <c r="X13" s="17"/>
      <c r="Y13" s="17"/>
      <c r="Z13" s="17"/>
      <c r="AA13" s="17"/>
      <c r="AB13" s="17"/>
      <c r="AC13" s="17"/>
      <c r="AD13" s="17"/>
      <c r="AE13" s="17"/>
      <c r="AF13" s="18">
        <f t="shared" si="8"/>
        <v>0</v>
      </c>
      <c r="AG13" s="19">
        <f t="shared" si="9"/>
        <v>0</v>
      </c>
    </row>
    <row r="14" ht="15.75" customHeight="1">
      <c r="A14" s="9"/>
      <c r="B14" s="9"/>
      <c r="C14" s="10"/>
      <c r="D14" s="9"/>
      <c r="E14" s="9"/>
      <c r="F14" s="9"/>
      <c r="G14" s="9"/>
      <c r="H14" s="12"/>
      <c r="I14" s="9"/>
      <c r="J14" s="13"/>
      <c r="K14" s="21"/>
      <c r="L14" s="21"/>
      <c r="M14" s="9"/>
      <c r="N14" s="13"/>
      <c r="O14" s="13"/>
      <c r="P14" s="13"/>
      <c r="Q14" s="14"/>
      <c r="R14" s="13"/>
      <c r="S14" s="13"/>
      <c r="T14" s="13"/>
      <c r="U14" s="15"/>
      <c r="V14" s="16"/>
      <c r="W14" s="16"/>
      <c r="X14" s="17"/>
      <c r="Y14" s="17"/>
      <c r="Z14" s="17"/>
      <c r="AA14" s="17"/>
      <c r="AB14" s="17"/>
      <c r="AC14" s="17"/>
      <c r="AD14" s="17"/>
      <c r="AE14" s="17"/>
      <c r="AF14" s="18">
        <f t="shared" si="8"/>
        <v>0</v>
      </c>
      <c r="AG14" s="19">
        <f t="shared" si="9"/>
        <v>0</v>
      </c>
    </row>
    <row r="15" ht="15.75" customHeight="1">
      <c r="A15" s="9"/>
      <c r="B15" s="9"/>
      <c r="C15" s="10"/>
      <c r="D15" s="9"/>
      <c r="E15" s="9"/>
      <c r="F15" s="9"/>
      <c r="G15" s="9"/>
      <c r="H15" s="12"/>
      <c r="I15" s="9"/>
      <c r="J15" s="13"/>
      <c r="K15" s="21"/>
      <c r="L15" s="21"/>
      <c r="M15" s="9"/>
      <c r="N15" s="13"/>
      <c r="O15" s="13"/>
      <c r="P15" s="13"/>
      <c r="Q15" s="14"/>
      <c r="R15" s="13"/>
      <c r="S15" s="13"/>
      <c r="T15" s="13"/>
      <c r="U15" s="15"/>
      <c r="V15" s="16"/>
      <c r="W15" s="16"/>
      <c r="X15" s="17"/>
      <c r="Y15" s="17"/>
      <c r="Z15" s="17"/>
      <c r="AA15" s="17"/>
      <c r="AB15" s="17"/>
      <c r="AC15" s="17"/>
      <c r="AD15" s="17"/>
      <c r="AE15" s="17"/>
      <c r="AF15" s="18">
        <f t="shared" si="8"/>
        <v>0</v>
      </c>
      <c r="AG15" s="19">
        <f t="shared" si="9"/>
        <v>0</v>
      </c>
    </row>
    <row r="16" ht="15.75" customHeight="1">
      <c r="A16" s="9"/>
      <c r="B16" s="9"/>
      <c r="C16" s="10"/>
      <c r="D16" s="9"/>
      <c r="E16" s="9"/>
      <c r="F16" s="9"/>
      <c r="G16" s="9"/>
      <c r="H16" s="12"/>
      <c r="I16" s="9"/>
      <c r="J16" s="13"/>
      <c r="K16" s="21"/>
      <c r="L16" s="21"/>
      <c r="M16" s="9"/>
      <c r="N16" s="13"/>
      <c r="O16" s="13"/>
      <c r="P16" s="13"/>
      <c r="Q16" s="14"/>
      <c r="R16" s="13"/>
      <c r="S16" s="13"/>
      <c r="T16" s="13"/>
      <c r="U16" s="15"/>
      <c r="V16" s="16"/>
      <c r="W16" s="16"/>
      <c r="X16" s="17"/>
      <c r="Y16" s="17"/>
      <c r="Z16" s="17"/>
      <c r="AA16" s="17"/>
      <c r="AB16" s="17"/>
      <c r="AC16" s="17"/>
      <c r="AD16" s="17"/>
      <c r="AE16" s="17"/>
      <c r="AF16" s="18">
        <f t="shared" si="8"/>
        <v>0</v>
      </c>
      <c r="AG16" s="19">
        <f t="shared" si="9"/>
        <v>0</v>
      </c>
    </row>
    <row r="17" ht="15.75" customHeight="1">
      <c r="A17" s="9"/>
      <c r="B17" s="9"/>
      <c r="C17" s="10"/>
      <c r="D17" s="9"/>
      <c r="E17" s="9"/>
      <c r="F17" s="9"/>
      <c r="G17" s="9"/>
      <c r="H17" s="12"/>
      <c r="I17" s="9"/>
      <c r="J17" s="13"/>
      <c r="K17" s="21"/>
      <c r="L17" s="21"/>
      <c r="M17" s="9"/>
      <c r="N17" s="13"/>
      <c r="O17" s="13"/>
      <c r="P17" s="13"/>
      <c r="Q17" s="14"/>
      <c r="R17" s="13"/>
      <c r="S17" s="13"/>
      <c r="T17" s="13"/>
      <c r="U17" s="15"/>
      <c r="V17" s="16"/>
      <c r="W17" s="16"/>
      <c r="X17" s="17"/>
      <c r="Y17" s="17"/>
      <c r="Z17" s="17"/>
      <c r="AA17" s="17"/>
      <c r="AB17" s="17"/>
      <c r="AC17" s="17"/>
      <c r="AD17" s="17"/>
      <c r="AE17" s="17"/>
      <c r="AF17" s="18">
        <f t="shared" si="8"/>
        <v>0</v>
      </c>
      <c r="AG17" s="19">
        <f t="shared" si="9"/>
        <v>0</v>
      </c>
    </row>
    <row r="18" ht="15.75" customHeight="1">
      <c r="A18" s="9"/>
      <c r="B18" s="9"/>
      <c r="C18" s="10"/>
      <c r="D18" s="9"/>
      <c r="E18" s="9"/>
      <c r="F18" s="9"/>
      <c r="G18" s="9"/>
      <c r="H18" s="12"/>
      <c r="I18" s="9"/>
      <c r="J18" s="13"/>
      <c r="K18" s="21"/>
      <c r="L18" s="21"/>
      <c r="M18" s="9"/>
      <c r="N18" s="13"/>
      <c r="O18" s="13"/>
      <c r="P18" s="13"/>
      <c r="Q18" s="14"/>
      <c r="R18" s="13"/>
      <c r="S18" s="13"/>
      <c r="T18" s="13"/>
      <c r="U18" s="15"/>
      <c r="V18" s="16"/>
      <c r="W18" s="16"/>
      <c r="X18" s="17"/>
      <c r="Y18" s="17"/>
      <c r="Z18" s="17"/>
      <c r="AA18" s="17"/>
      <c r="AB18" s="17"/>
      <c r="AC18" s="17"/>
      <c r="AD18" s="17"/>
      <c r="AE18" s="17"/>
      <c r="AF18" s="18">
        <f t="shared" si="8"/>
        <v>0</v>
      </c>
      <c r="AG18" s="19">
        <f t="shared" si="9"/>
        <v>0</v>
      </c>
    </row>
    <row r="19" ht="15.75" customHeight="1">
      <c r="A19" s="9"/>
      <c r="B19" s="9"/>
      <c r="C19" s="10"/>
      <c r="D19" s="9"/>
      <c r="E19" s="9"/>
      <c r="F19" s="9"/>
      <c r="G19" s="9"/>
      <c r="H19" s="12"/>
      <c r="I19" s="9"/>
      <c r="J19" s="13"/>
      <c r="K19" s="21"/>
      <c r="L19" s="21"/>
      <c r="M19" s="9"/>
      <c r="N19" s="13"/>
      <c r="O19" s="13"/>
      <c r="P19" s="13"/>
      <c r="Q19" s="14"/>
      <c r="R19" s="13"/>
      <c r="S19" s="13"/>
      <c r="T19" s="13"/>
      <c r="U19" s="15"/>
      <c r="V19" s="16"/>
      <c r="W19" s="16"/>
      <c r="X19" s="17"/>
      <c r="Y19" s="17"/>
      <c r="Z19" s="17"/>
      <c r="AA19" s="17"/>
      <c r="AB19" s="17"/>
      <c r="AC19" s="17"/>
      <c r="AD19" s="17"/>
      <c r="AE19" s="17"/>
      <c r="AF19" s="18">
        <f t="shared" si="8"/>
        <v>0</v>
      </c>
      <c r="AG19" s="19">
        <f t="shared" si="9"/>
        <v>0</v>
      </c>
    </row>
    <row r="20" ht="65.25" customHeight="1">
      <c r="R20" s="35" t="s">
        <v>84</v>
      </c>
      <c r="S20" s="35" t="s">
        <v>84</v>
      </c>
      <c r="T20" s="35" t="s">
        <v>84</v>
      </c>
    </row>
    <row r="21" ht="15.75" customHeight="1"/>
    <row r="22" ht="15.75" customHeight="1">
      <c r="B22" s="9" t="s">
        <v>85</v>
      </c>
    </row>
    <row r="23" ht="51.0" customHeight="1">
      <c r="A23" s="35" t="s">
        <v>86</v>
      </c>
      <c r="B23" s="35" t="s">
        <v>86</v>
      </c>
      <c r="C23" s="35" t="s">
        <v>87</v>
      </c>
      <c r="D23" s="35" t="s">
        <v>86</v>
      </c>
      <c r="E23" s="35" t="s">
        <v>86</v>
      </c>
      <c r="F23" s="35" t="s">
        <v>88</v>
      </c>
      <c r="G23" s="35" t="s">
        <v>86</v>
      </c>
      <c r="H23" s="35" t="s">
        <v>89</v>
      </c>
      <c r="I23" s="38" t="s">
        <v>90</v>
      </c>
      <c r="J23" s="35" t="s">
        <v>91</v>
      </c>
      <c r="K23" s="35"/>
      <c r="L23" s="35"/>
      <c r="M23" s="35" t="s">
        <v>92</v>
      </c>
      <c r="N23" s="35" t="s">
        <v>93</v>
      </c>
      <c r="O23" s="9"/>
      <c r="P23" s="9" t="s">
        <v>94</v>
      </c>
      <c r="Q23" s="38" t="s">
        <v>95</v>
      </c>
      <c r="R23" s="35" t="s">
        <v>96</v>
      </c>
      <c r="S23" s="35" t="s">
        <v>97</v>
      </c>
      <c r="T23" s="35" t="s">
        <v>98</v>
      </c>
      <c r="U23" s="35" t="s">
        <v>99</v>
      </c>
      <c r="V23" s="35" t="s">
        <v>100</v>
      </c>
      <c r="W23" s="35" t="s">
        <v>101</v>
      </c>
      <c r="X23" s="35" t="s">
        <v>101</v>
      </c>
      <c r="Y23" s="35" t="s">
        <v>101</v>
      </c>
      <c r="Z23" s="35" t="s">
        <v>101</v>
      </c>
      <c r="AA23" s="35" t="s">
        <v>101</v>
      </c>
      <c r="AB23" s="35" t="s">
        <v>101</v>
      </c>
      <c r="AC23" s="35" t="s">
        <v>101</v>
      </c>
      <c r="AD23" s="35" t="s">
        <v>101</v>
      </c>
      <c r="AE23" s="35" t="s">
        <v>101</v>
      </c>
      <c r="AF23" s="35" t="s">
        <v>99</v>
      </c>
      <c r="AG23" s="35" t="s">
        <v>99</v>
      </c>
      <c r="AH23" s="35"/>
      <c r="AI23" s="35"/>
      <c r="AJ23" s="35"/>
      <c r="AK23" s="35"/>
      <c r="AL23" s="35"/>
      <c r="AM23" s="35"/>
      <c r="AN23" s="35"/>
      <c r="AO23" s="35"/>
      <c r="AP23" s="35"/>
      <c r="AQ23" s="35"/>
      <c r="AR23" s="35"/>
      <c r="AS23" s="35"/>
      <c r="AT23" s="35"/>
      <c r="AU23" s="35"/>
      <c r="AV23" s="35"/>
    </row>
    <row r="24" ht="15.75" customHeight="1"/>
    <row r="25" ht="15.75" customHeight="1"/>
    <row r="26" ht="15.75" customHeight="1"/>
    <row r="27" ht="15.75" customHeight="1"/>
    <row r="28" ht="15.75" customHeight="1"/>
    <row r="29" ht="15.75" customHeight="1"/>
    <row r="30" ht="15.75" customHeight="1">
      <c r="J30" s="13">
        <f>sum(J3:J11)</f>
        <v>349757</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X1:AC1"/>
  </mergeCells>
  <conditionalFormatting sqref="R3:R19">
    <cfRule type="cellIs" dxfId="0" priority="1" operator="greaterThan">
      <formula>26298</formula>
    </cfRule>
  </conditionalFormatting>
  <conditionalFormatting sqref="R3:R19">
    <cfRule type="cellIs" dxfId="1" priority="2" operator="greaterThan">
      <formula>13149</formula>
    </cfRule>
  </conditionalFormatting>
  <conditionalFormatting sqref="A23:AV23">
    <cfRule type="containsText" dxfId="2" priority="3" operator="containsText" text="CWSP">
      <formula>NOT(ISERROR(SEARCH(("CWSP"),(A23))))</formula>
    </cfRule>
  </conditionalFormatting>
  <conditionalFormatting sqref="R3:R11">
    <cfRule type="cellIs" dxfId="3" priority="4" operator="lessThanOrEqual">
      <formula>13149</formula>
    </cfRule>
  </conditionalFormatting>
  <dataValidations>
    <dataValidation type="list" allowBlank="1" sqref="M3">
      <formula1>"High &gt;5% of total project cost,Medium 2-5% of total project cost,Low &lt;2% of total project cost"</formula1>
    </dataValidation>
    <dataValidation type="list" allowBlank="1" sqref="E3:E19">
      <formula1>"Developed Land Stormwater Treatment,Lake Shoreline Stabilization,Riparian Buffer Planting,Floodplain and Stream Restoration,Gully or Outlet Stabilization,Forest Road Erosion Control,Private Road Erosion Remediation,Other"</formula1>
    </dataValidation>
    <dataValidation type="list" allowBlank="1" sqref="F3:F19">
      <formula1>"Farm Field,Developed,Forest,Stream"</formula1>
    </dataValidation>
    <dataValidation type="list" allowBlank="1" sqref="G3:G19">
      <formula1>"Assessment &amp; ID,Development,Preliminary Design,Final Design,Implementation,O&amp;M"</formula1>
    </dataValidation>
    <dataValidation type="list" allowBlank="1" sqref="M4:M19">
      <formula1>"High &gt;10% of total project cost,Medium 5-10% of total project cost,Low &lt;5% of total project cost"</formula1>
    </dataValidation>
  </dataValidations>
  <hyperlinks>
    <hyperlink r:id="rId1" ref="A3"/>
    <hyperlink r:id="rId2" ref="A4"/>
    <hyperlink r:id="rId3" ref="A5"/>
    <hyperlink r:id="rId4" ref="A6"/>
    <hyperlink r:id="rId5" ref="A7"/>
    <hyperlink r:id="rId6" ref="A8"/>
    <hyperlink r:id="rId7" ref="A9"/>
    <hyperlink r:id="rId8" ref="A10"/>
    <hyperlink r:id="rId9" ref="A11"/>
    <hyperlink r:id="rId10" ref="I23"/>
    <hyperlink r:id="rId11" ref="Q23"/>
  </hyperlinks>
  <drawing r:id="rId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9.0"/>
  </cols>
  <sheetData>
    <row r="1" ht="15.75" customHeight="1">
      <c r="A1" s="39" t="s">
        <v>5</v>
      </c>
      <c r="B1" s="39" t="s">
        <v>102</v>
      </c>
    </row>
    <row r="2" ht="15.75" customHeight="1">
      <c r="A2" s="40" t="s">
        <v>45</v>
      </c>
      <c r="B2" s="41">
        <v>8.0</v>
      </c>
    </row>
    <row r="3" ht="15.75" customHeight="1">
      <c r="A3" s="40" t="s">
        <v>103</v>
      </c>
      <c r="B3" s="41">
        <v>8.0</v>
      </c>
    </row>
    <row r="4" ht="15.75" customHeight="1">
      <c r="A4" s="42" t="s">
        <v>104</v>
      </c>
      <c r="B4" s="43">
        <v>5.0</v>
      </c>
    </row>
    <row r="5" ht="15.75" customHeight="1">
      <c r="A5" s="40" t="s">
        <v>105</v>
      </c>
      <c r="B5" s="41">
        <v>10.0</v>
      </c>
    </row>
    <row r="6" ht="15.75" customHeight="1">
      <c r="A6" s="42" t="s">
        <v>106</v>
      </c>
      <c r="B6" s="43">
        <v>10.0</v>
      </c>
    </row>
    <row r="7" ht="15.75" customHeight="1">
      <c r="A7" s="40" t="s">
        <v>107</v>
      </c>
      <c r="B7" s="41">
        <v>40.0</v>
      </c>
    </row>
    <row r="8" ht="15.75" customHeight="1">
      <c r="A8" s="40" t="s">
        <v>108</v>
      </c>
      <c r="B8" s="41">
        <v>20.0</v>
      </c>
    </row>
    <row r="9" ht="15.75" customHeight="1">
      <c r="A9" s="40" t="s">
        <v>109</v>
      </c>
      <c r="B9" s="41">
        <v>10.0</v>
      </c>
    </row>
    <row r="10" ht="15.75" customHeight="1">
      <c r="A10" s="42" t="s">
        <v>110</v>
      </c>
      <c r="B10" s="43">
        <v>10.0</v>
      </c>
    </row>
    <row r="11" ht="15.75" customHeight="1">
      <c r="A11" s="42" t="s">
        <v>111</v>
      </c>
      <c r="B11" s="43">
        <v>10.0</v>
      </c>
    </row>
    <row r="12" ht="15.75" customHeight="1">
      <c r="A12" s="42" t="s">
        <v>112</v>
      </c>
      <c r="B12" s="43">
        <v>10.0</v>
      </c>
    </row>
    <row r="13" ht="15.75" customHeight="1">
      <c r="A13" s="42" t="s">
        <v>113</v>
      </c>
      <c r="B13" s="43">
        <v>10.0</v>
      </c>
    </row>
    <row r="14" ht="15.75" customHeight="1">
      <c r="A14" s="42" t="s">
        <v>114</v>
      </c>
      <c r="B14" s="43">
        <v>10.0</v>
      </c>
    </row>
    <row r="15" ht="15.75" customHeight="1">
      <c r="A15" s="42" t="s">
        <v>115</v>
      </c>
      <c r="B15" s="43">
        <v>10.0</v>
      </c>
    </row>
    <row r="16" ht="15.75" customHeight="1">
      <c r="A16" s="42" t="s">
        <v>116</v>
      </c>
      <c r="B16" s="43">
        <v>10.0</v>
      </c>
    </row>
    <row r="17" ht="15.75" customHeight="1">
      <c r="A17" s="42" t="s">
        <v>117</v>
      </c>
      <c r="B17" s="43">
        <v>10.0</v>
      </c>
    </row>
    <row r="18" ht="15.75" customHeight="1">
      <c r="A18" s="42" t="s">
        <v>118</v>
      </c>
      <c r="B18" s="43">
        <v>10.0</v>
      </c>
    </row>
    <row r="19" ht="15.75" customHeight="1">
      <c r="A19" s="42" t="s">
        <v>119</v>
      </c>
      <c r="B19" s="43">
        <v>10.0</v>
      </c>
    </row>
    <row r="20" ht="15.75" customHeight="1">
      <c r="A20" s="42" t="s">
        <v>120</v>
      </c>
      <c r="B20" s="43">
        <v>10.0</v>
      </c>
    </row>
    <row r="21" ht="15.75" customHeight="1">
      <c r="A21" s="42" t="s">
        <v>121</v>
      </c>
      <c r="B21" s="43">
        <v>10.0</v>
      </c>
    </row>
    <row r="22" ht="15.75" customHeight="1">
      <c r="A22" s="42" t="s">
        <v>122</v>
      </c>
      <c r="B22" s="43">
        <v>10.0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ht="15.75" customHeight="1">
      <c r="A1" s="9" t="s">
        <v>21</v>
      </c>
      <c r="B1" s="9" t="s">
        <v>123</v>
      </c>
    </row>
    <row r="2" ht="15.75" customHeight="1">
      <c r="A2" s="9" t="s">
        <v>124</v>
      </c>
      <c r="B2" s="9">
        <v>70.0</v>
      </c>
    </row>
    <row r="3" ht="15.75" customHeight="1">
      <c r="A3" s="9" t="s">
        <v>125</v>
      </c>
      <c r="B3" s="9">
        <v>65.0</v>
      </c>
    </row>
    <row r="4" ht="15.75" customHeight="1">
      <c r="A4" s="9" t="s">
        <v>126</v>
      </c>
      <c r="B4" s="9">
        <v>60.0</v>
      </c>
    </row>
    <row r="5" ht="15.75" customHeight="1">
      <c r="A5" s="9" t="s">
        <v>127</v>
      </c>
      <c r="B5" s="9">
        <v>50.0</v>
      </c>
    </row>
    <row r="6" ht="15.75" customHeight="1">
      <c r="A6" s="9" t="s">
        <v>128</v>
      </c>
      <c r="B6" s="9">
        <v>30.0</v>
      </c>
    </row>
    <row r="7" ht="15.75" customHeight="1">
      <c r="A7" s="9" t="s">
        <v>129</v>
      </c>
      <c r="B7" s="9">
        <v>20.0</v>
      </c>
    </row>
    <row r="8" ht="15.75" customHeight="1">
      <c r="A8" s="9" t="s">
        <v>130</v>
      </c>
      <c r="B8" s="9">
        <v>10.0</v>
      </c>
    </row>
    <row r="9" ht="15.75" customHeight="1">
      <c r="A9" s="9" t="s">
        <v>131</v>
      </c>
      <c r="B9" s="9">
        <v>5.0</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